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6D28C3BB-16BA-4E80-A8DE-04AACF841D33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" l="1"/>
  <c r="C77" i="1"/>
  <c r="C60" i="1"/>
  <c r="C76" i="1"/>
  <c r="C59" i="1"/>
  <c r="C57" i="1"/>
  <c r="C75" i="1"/>
  <c r="C58" i="1"/>
  <c r="C74" i="1"/>
  <c r="C49" i="1"/>
  <c r="C66" i="1"/>
  <c r="C68" i="1"/>
  <c r="C73" i="1"/>
  <c r="C56" i="1"/>
  <c r="C51" i="1"/>
  <c r="C72" i="1"/>
  <c r="C55" i="1"/>
  <c r="C71" i="1"/>
  <c r="C54" i="1"/>
  <c r="C70" i="1"/>
  <c r="C53" i="1"/>
  <c r="C69" i="1"/>
  <c r="C52" i="1"/>
  <c r="C67" i="1"/>
  <c r="C50" i="1"/>
  <c r="C48" i="1"/>
  <c r="C65" i="1"/>
  <c r="C47" i="1"/>
  <c r="C64" i="1"/>
  <c r="C45" i="1"/>
  <c r="C63" i="1"/>
  <c r="C46" i="1"/>
  <c r="C61" i="1"/>
  <c r="C44" i="1"/>
  <c r="D42" i="1"/>
  <c r="D30" i="1"/>
  <c r="D31" i="1" s="1"/>
  <c r="B82" i="1"/>
  <c r="D82" i="1"/>
  <c r="C41" i="1"/>
  <c r="B42" i="1"/>
  <c r="B41" i="1"/>
  <c r="B38" i="1"/>
  <c r="B37" i="1"/>
  <c r="B35" i="1"/>
</calcChain>
</file>

<file path=xl/sharedStrings.xml><?xml version="1.0" encoding="utf-8"?>
<sst xmlns="http://schemas.openxmlformats.org/spreadsheetml/2006/main" count="39" uniqueCount="39">
  <si>
    <t>FIŞĂ DE EVALUARE</t>
  </si>
  <si>
    <t>Numele și prenumele elevului</t>
  </si>
  <si>
    <t>Școala Mihai Eminescu Pitești</t>
  </si>
  <si>
    <t>Semnătura</t>
  </si>
  <si>
    <t>Partea I</t>
  </si>
  <si>
    <t>Instrucțiuni de completare : heiprofu.ro</t>
  </si>
  <si>
    <t>Comentarii</t>
  </si>
  <si>
    <t>I.1.</t>
  </si>
  <si>
    <t>I.2.</t>
  </si>
  <si>
    <t>ITEMUL</t>
  </si>
  <si>
    <t>PUNCTAJUL/ITEM (100)</t>
  </si>
  <si>
    <t>PUNCTAJUL OBȚINUT</t>
  </si>
  <si>
    <t>REZULTAT FINAL</t>
  </si>
  <si>
    <t>PUNCTAJ TOTAL OBȚINUT</t>
  </si>
  <si>
    <t>CALIFICATIV OBȚINUT</t>
  </si>
  <si>
    <t>Clasa a II-a B</t>
  </si>
  <si>
    <t>Ionescu Ion</t>
  </si>
  <si>
    <t>Partea a II-a - Evaluarea calitativă</t>
  </si>
  <si>
    <t>Achiziții parțial dobândite, necesitând aprofundare, dezvoltare, măsuri remediale</t>
  </si>
  <si>
    <t>I.3.</t>
  </si>
  <si>
    <t>I.4.</t>
  </si>
  <si>
    <t>I.5.</t>
  </si>
  <si>
    <t>I.6.</t>
  </si>
  <si>
    <t>I.7.</t>
  </si>
  <si>
    <t>I.8.</t>
  </si>
  <si>
    <t>I.9.</t>
  </si>
  <si>
    <t>I.10.</t>
  </si>
  <si>
    <t>I.11.</t>
  </si>
  <si>
    <t>I.12.</t>
  </si>
  <si>
    <t>Achiziții relevante pentru formarea și dezvoltarea capacităților de operare cu numere naturale, cu elemente intuitive de geometrie, cu unități de măsură, de organizare și reprezentare a datelor și rezolvare de probleme</t>
  </si>
  <si>
    <t>Evaluarea rezultatelor învățării elevilor la finalul clasei a II-a 2026 (EN II-2026)</t>
  </si>
  <si>
    <t>Data 15.05.2026</t>
  </si>
  <si>
    <t>I.13.</t>
  </si>
  <si>
    <t>I.14.</t>
  </si>
  <si>
    <t>I.15.</t>
  </si>
  <si>
    <t>I.16.</t>
  </si>
  <si>
    <t>I.17.</t>
  </si>
  <si>
    <t>I.18.</t>
  </si>
  <si>
    <t>MATEMATICĂ ȘI EXPLORAREA MEDIULUI – Evaluarea competențelor de matematică și de explorare a mediului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</si>
</sst>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9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1" fontId="13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0" xfId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D82"/>
  <sheetViews>
    <sheetView tabSelected="1" topLeftCell="A46" workbookViewId="0">
      <selection activeCell="E62" sqref="E6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32.33203125" style="1" customWidth="1"/>
    <col min="4" max="4" width="36.5546875" style="1" customWidth="1"/>
    <col min="5" max="16384" width="9.109375" style="1"/>
  </cols>
  <sheetData>
    <row r="1" spans="2:4" x14ac:dyDescent="0.3">
      <c r="B1" s="33" t="s">
        <v>5</v>
      </c>
      <c r="C1" s="33"/>
      <c r="D1" s="33"/>
    </row>
    <row r="2" spans="2:4" ht="18" x14ac:dyDescent="0.3">
      <c r="B2" s="40" t="s">
        <v>30</v>
      </c>
      <c r="C2" s="40"/>
      <c r="D2" s="40"/>
    </row>
    <row r="3" spans="2:4" x14ac:dyDescent="0.3">
      <c r="B3" s="6"/>
      <c r="C3" s="6"/>
      <c r="D3" s="6"/>
    </row>
    <row r="4" spans="2:4" ht="25.8" x14ac:dyDescent="0.3">
      <c r="B4" s="41" t="s">
        <v>0</v>
      </c>
      <c r="C4" s="41"/>
      <c r="D4" s="41"/>
    </row>
    <row r="5" spans="2:4" ht="15" x14ac:dyDescent="0.3">
      <c r="B5" s="42" t="s">
        <v>38</v>
      </c>
      <c r="C5" s="42"/>
      <c r="D5" s="42"/>
    </row>
    <row r="7" spans="2:4" ht="15.6" x14ac:dyDescent="0.3">
      <c r="B7" s="4" t="s">
        <v>4</v>
      </c>
    </row>
    <row r="8" spans="2:4" ht="15.6" x14ac:dyDescent="0.3">
      <c r="B8" s="10" t="s">
        <v>1</v>
      </c>
      <c r="C8" s="45" t="s">
        <v>16</v>
      </c>
      <c r="D8" s="46"/>
    </row>
    <row r="9" spans="2:4" ht="15.6" x14ac:dyDescent="0.3">
      <c r="B9" s="47" t="s">
        <v>2</v>
      </c>
      <c r="C9" s="47"/>
      <c r="D9" s="10" t="s">
        <v>15</v>
      </c>
    </row>
    <row r="11" spans="2:4" ht="25.8" customHeight="1" x14ac:dyDescent="0.3">
      <c r="B11" s="7" t="s">
        <v>9</v>
      </c>
      <c r="C11" s="9" t="s">
        <v>10</v>
      </c>
      <c r="D11" s="12" t="s">
        <v>11</v>
      </c>
    </row>
    <row r="12" spans="2:4" ht="13.95" customHeight="1" x14ac:dyDescent="0.3">
      <c r="B12" s="15" t="s">
        <v>7</v>
      </c>
      <c r="C12" s="16">
        <v>5</v>
      </c>
      <c r="D12" s="17"/>
    </row>
    <row r="13" spans="2:4" ht="13.95" customHeight="1" x14ac:dyDescent="0.3">
      <c r="B13" s="15" t="s">
        <v>8</v>
      </c>
      <c r="C13" s="18">
        <v>5</v>
      </c>
      <c r="D13" s="17"/>
    </row>
    <row r="14" spans="2:4" ht="13.95" customHeight="1" x14ac:dyDescent="0.3">
      <c r="B14" s="15" t="s">
        <v>19</v>
      </c>
      <c r="C14" s="18">
        <v>8</v>
      </c>
      <c r="D14" s="17"/>
    </row>
    <row r="15" spans="2:4" ht="13.95" customHeight="1" x14ac:dyDescent="0.3">
      <c r="B15" s="15" t="s">
        <v>20</v>
      </c>
      <c r="C15" s="18">
        <v>5</v>
      </c>
      <c r="D15" s="17"/>
    </row>
    <row r="16" spans="2:4" ht="13.95" customHeight="1" x14ac:dyDescent="0.3">
      <c r="B16" s="15" t="s">
        <v>21</v>
      </c>
      <c r="C16" s="18">
        <v>5</v>
      </c>
      <c r="D16" s="17"/>
    </row>
    <row r="17" spans="2:4" ht="13.95" customHeight="1" x14ac:dyDescent="0.3">
      <c r="B17" s="15" t="s">
        <v>22</v>
      </c>
      <c r="C17" s="18">
        <v>6</v>
      </c>
      <c r="D17" s="17"/>
    </row>
    <row r="18" spans="2:4" ht="13.95" customHeight="1" x14ac:dyDescent="0.3">
      <c r="B18" s="15" t="s">
        <v>23</v>
      </c>
      <c r="C18" s="18">
        <v>7</v>
      </c>
      <c r="D18" s="17"/>
    </row>
    <row r="19" spans="2:4" ht="13.95" customHeight="1" x14ac:dyDescent="0.3">
      <c r="B19" s="15" t="s">
        <v>24</v>
      </c>
      <c r="C19" s="16">
        <v>5</v>
      </c>
      <c r="D19" s="17"/>
    </row>
    <row r="20" spans="2:4" ht="13.95" customHeight="1" x14ac:dyDescent="0.3">
      <c r="B20" s="15" t="s">
        <v>25</v>
      </c>
      <c r="C20" s="18">
        <v>7</v>
      </c>
      <c r="D20" s="17"/>
    </row>
    <row r="21" spans="2:4" ht="13.95" customHeight="1" x14ac:dyDescent="0.3">
      <c r="B21" s="15" t="s">
        <v>26</v>
      </c>
      <c r="C21" s="18">
        <v>5</v>
      </c>
      <c r="D21" s="17"/>
    </row>
    <row r="22" spans="2:4" ht="13.95" customHeight="1" x14ac:dyDescent="0.3">
      <c r="B22" s="15" t="s">
        <v>27</v>
      </c>
      <c r="C22" s="18">
        <v>5</v>
      </c>
      <c r="D22" s="17"/>
    </row>
    <row r="23" spans="2:4" ht="13.95" customHeight="1" x14ac:dyDescent="0.3">
      <c r="B23" s="15" t="s">
        <v>28</v>
      </c>
      <c r="C23" s="18">
        <v>5</v>
      </c>
      <c r="D23" s="17"/>
    </row>
    <row r="24" spans="2:4" ht="13.95" customHeight="1" x14ac:dyDescent="0.3">
      <c r="B24" s="15" t="s">
        <v>32</v>
      </c>
      <c r="C24" s="18">
        <v>5</v>
      </c>
      <c r="D24" s="17"/>
    </row>
    <row r="25" spans="2:4" ht="13.95" customHeight="1" x14ac:dyDescent="0.3">
      <c r="B25" s="15" t="s">
        <v>33</v>
      </c>
      <c r="C25" s="18">
        <v>6</v>
      </c>
      <c r="D25" s="17"/>
    </row>
    <row r="26" spans="2:4" ht="13.95" customHeight="1" x14ac:dyDescent="0.3">
      <c r="B26" s="15" t="s">
        <v>34</v>
      </c>
      <c r="C26" s="18">
        <v>5</v>
      </c>
      <c r="D26" s="17"/>
    </row>
    <row r="27" spans="2:4" ht="13.95" customHeight="1" x14ac:dyDescent="0.3">
      <c r="B27" s="15" t="s">
        <v>35</v>
      </c>
      <c r="C27" s="18">
        <v>3</v>
      </c>
      <c r="D27" s="17"/>
    </row>
    <row r="28" spans="2:4" ht="13.95" customHeight="1" x14ac:dyDescent="0.3">
      <c r="B28" s="15" t="s">
        <v>36</v>
      </c>
      <c r="C28" s="18">
        <v>5</v>
      </c>
      <c r="D28" s="17"/>
    </row>
    <row r="29" spans="2:4" ht="13.95" customHeight="1" x14ac:dyDescent="0.3">
      <c r="B29" s="15" t="s">
        <v>37</v>
      </c>
      <c r="C29" s="18">
        <v>8</v>
      </c>
      <c r="D29" s="17"/>
    </row>
    <row r="30" spans="2:4" ht="18" customHeight="1" x14ac:dyDescent="0.3">
      <c r="B30" s="43" t="s">
        <v>12</v>
      </c>
      <c r="C30" s="14" t="s">
        <v>13</v>
      </c>
      <c r="D30" s="11">
        <f>SUM(D12:D29)</f>
        <v>0</v>
      </c>
    </row>
    <row r="31" spans="2:4" ht="18" customHeight="1" x14ac:dyDescent="0.3">
      <c r="B31" s="44"/>
      <c r="C31" s="14" t="s">
        <v>14</v>
      </c>
      <c r="D31" s="8" t="str">
        <f>IF(AND(D30&gt;=0,D30&lt;=40),"Insuficient",IF(AND(D30&gt;=41,D30&lt;=60),"Suficient",IF(AND(D30&gt;=61,D30&lt;=80),"Bine",IF(AND(D30&gt;=81,D30&lt;=100),"Foarte bine",""))))</f>
        <v>Insuficient</v>
      </c>
    </row>
    <row r="32" spans="2:4" ht="22.2" x14ac:dyDescent="0.3">
      <c r="B32" s="2"/>
    </row>
    <row r="33" spans="2:4" x14ac:dyDescent="0.3">
      <c r="B33" s="3" t="s">
        <v>31</v>
      </c>
      <c r="D33" s="1" t="s">
        <v>3</v>
      </c>
    </row>
    <row r="34" spans="2:4" ht="3" customHeight="1" x14ac:dyDescent="0.3"/>
    <row r="35" spans="2:4" ht="18" x14ac:dyDescent="0.3">
      <c r="B35" s="40" t="str">
        <f>B2</f>
        <v>Evaluarea rezultatelor învățării elevilor la finalul clasei a II-a 2026 (EN II-2026)</v>
      </c>
      <c r="C35" s="40"/>
      <c r="D35" s="40"/>
    </row>
    <row r="36" spans="2:4" ht="7.8" customHeight="1" x14ac:dyDescent="0.3">
      <c r="B36" s="6"/>
      <c r="C36" s="6"/>
      <c r="D36" s="6"/>
    </row>
    <row r="37" spans="2:4" ht="18" customHeight="1" x14ac:dyDescent="0.3">
      <c r="B37" s="41" t="str">
        <f>B4</f>
        <v>FIŞĂ DE EVALUARE</v>
      </c>
      <c r="C37" s="41"/>
      <c r="D37" s="41"/>
    </row>
    <row r="38" spans="2:4" ht="15" x14ac:dyDescent="0.3">
      <c r="B38" s="42" t="str">
        <f>B5</f>
        <v>MATEMATICĂ ȘI EXPLORAREA MEDIULUI – Evaluarea competențelor de matematică și de explorare a mediului</v>
      </c>
      <c r="C38" s="42"/>
      <c r="D38" s="42"/>
    </row>
    <row r="39" spans="2:4" ht="10.199999999999999" customHeight="1" x14ac:dyDescent="0.3"/>
    <row r="40" spans="2:4" x14ac:dyDescent="0.3">
      <c r="B40" s="5" t="s">
        <v>17</v>
      </c>
    </row>
    <row r="41" spans="2:4" ht="15.6" x14ac:dyDescent="0.3">
      <c r="B41" s="10" t="str">
        <f>B8</f>
        <v>Numele și prenumele elevului</v>
      </c>
      <c r="C41" s="48" t="str">
        <f>C8</f>
        <v>Ionescu Ion</v>
      </c>
      <c r="D41" s="49"/>
    </row>
    <row r="42" spans="2:4" ht="15.6" x14ac:dyDescent="0.3">
      <c r="B42" s="47" t="str">
        <f>B9</f>
        <v>Școala Mihai Eminescu Pitești</v>
      </c>
      <c r="C42" s="47"/>
      <c r="D42" s="13" t="str">
        <f>D9</f>
        <v>Clasa a II-a B</v>
      </c>
    </row>
    <row r="43" spans="2:4" ht="7.8" customHeight="1" x14ac:dyDescent="0.3"/>
    <row r="44" spans="2:4" ht="9" customHeight="1" x14ac:dyDescent="0.3">
      <c r="B44" s="34" t="s">
        <v>29</v>
      </c>
      <c r="C44" s="50" t="str">
        <f>IF(D12=5,"– cunoaște nevoile de bază ale animalelor","")</f>
        <v/>
      </c>
      <c r="D44" s="51"/>
    </row>
    <row r="45" spans="2:4" ht="9" customHeight="1" x14ac:dyDescent="0.3">
      <c r="B45" s="52"/>
      <c r="C45" s="19" t="str">
        <f>IF(D13=5,"– poate compara două numere de ordinul sutelor","")</f>
        <v/>
      </c>
      <c r="D45" s="21"/>
    </row>
    <row r="46" spans="2:4" ht="9" customHeight="1" x14ac:dyDescent="0.3">
      <c r="B46" s="35"/>
      <c r="C46" s="19" t="str">
        <f>IF(D14=8,"– identifică date într-un tabel și efectuează corect adunarea",IF(AND(D14&lt;8,D14&gt;4),"– identifică date într-un tabel, scrie corect operația, dar greșește la calcul sau nu finalizează",""))</f>
        <v/>
      </c>
      <c r="D46" s="21"/>
    </row>
    <row r="47" spans="2:4" ht="9" customHeight="1" x14ac:dyDescent="0.3">
      <c r="B47" s="35"/>
      <c r="C47" s="19" t="str">
        <f>IF(D15=5,"– cunoaște predecesorul și succesorul unui număr","")</f>
        <v/>
      </c>
      <c r="D47" s="21"/>
    </row>
    <row r="48" spans="2:4" ht="9" customHeight="1" x14ac:dyDescent="0.3">
      <c r="B48" s="35"/>
      <c r="C48" s="19" t="str">
        <f>IF(D16=5,"– selectează corect din listă animalul care se înmulțește prin ouă","")</f>
        <v/>
      </c>
      <c r="D48" s="21"/>
    </row>
    <row r="49" spans="2:4" ht="9" customHeight="1" x14ac:dyDescent="0.3">
      <c r="B49" s="35"/>
      <c r="C49" s="19" t="str">
        <f>IF(AND(D17=6,D25=6),"– poate determina, prin operație inversă, corectitudinea unui calcul",IF(OR(AND(D17=6,D25&lt;6),AND(D17&lt;6,D25=6)),"– nu poate determina în toate cazurile, prin operație inversă, corectitudinea unui calcul",""))</f>
        <v/>
      </c>
      <c r="D49" s="21"/>
    </row>
    <row r="50" spans="2:4" ht="9" customHeight="1" x14ac:dyDescent="0.3">
      <c r="B50" s="35"/>
      <c r="C50" s="19" t="str">
        <f>IF(D18=7,"– efectuează corect adunări repetate în baza unei imagini",IF(AND(D18&lt;7,D18&gt;0),"– greșește la calcul, nu finalizează sau dă răspuns direct la o operație de adunare repetată, în baza unei imagini",""))</f>
        <v/>
      </c>
      <c r="D50" s="21"/>
    </row>
    <row r="51" spans="2:4" ht="9" customHeight="1" x14ac:dyDescent="0.3">
      <c r="B51" s="35"/>
      <c r="C51" s="19" t="str">
        <f>IF(D19=5,"– face corect o înmulțire sau o adunare repetată pentru rezolvarea unei cerințe practice","")</f>
        <v/>
      </c>
      <c r="D51" s="21"/>
    </row>
    <row r="52" spans="2:4" ht="9" customHeight="1" x14ac:dyDescent="0.3">
      <c r="B52" s="35"/>
      <c r="C52" s="19" t="str">
        <f>IF(D20=7,"– știe să rezolve o problemă practică prin scăderi repetate",IF(D20=6,"– știe să rezolve o problemă practică prin scăderi repetate, dar nu finalizează cu răspunsul",""))</f>
        <v/>
      </c>
      <c r="D52" s="21"/>
    </row>
    <row r="53" spans="2:4" ht="9" customHeight="1" x14ac:dyDescent="0.3">
      <c r="B53" s="35"/>
      <c r="C53" s="19" t="str">
        <f>IF(D21=5,"– recunoaște figuri geometrice simple","")</f>
        <v/>
      </c>
      <c r="D53" s="21"/>
    </row>
    <row r="54" spans="2:4" ht="9" customHeight="1" x14ac:dyDescent="0.3">
      <c r="B54" s="35"/>
      <c r="C54" s="19" t="str">
        <f>IF(D22=5,"– știe să identifice cadranul corespunzător unui animal într-o imagine","")</f>
        <v/>
      </c>
      <c r="D54" s="20"/>
    </row>
    <row r="55" spans="2:4" ht="9" customHeight="1" x14ac:dyDescent="0.3">
      <c r="B55" s="35"/>
      <c r="C55" s="19" t="str">
        <f>IF(D23=5,"– raționează corect în cazul unei structuri repetitive","")</f>
        <v/>
      </c>
      <c r="D55" s="21"/>
    </row>
    <row r="56" spans="2:4" ht="9" customHeight="1" x14ac:dyDescent="0.3">
      <c r="B56" s="35"/>
      <c r="C56" s="19" t="str">
        <f>IF(D24=5,"– face corect o împărțire sau o scădere repetată pentru rezolvarea unei cerințe practice","")</f>
        <v/>
      </c>
      <c r="D56" s="21"/>
    </row>
    <row r="57" spans="2:4" ht="9" customHeight="1" x14ac:dyDescent="0.3">
      <c r="B57" s="35"/>
      <c r="C57" s="19" t="str">
        <f>IF(D26=5,"– poate determina momentul unei acțiuni, operând corect cu unități de măsură pentru timp","")</f>
        <v/>
      </c>
      <c r="D57" s="21"/>
    </row>
    <row r="58" spans="2:4" ht="9" customHeight="1" x14ac:dyDescent="0.3">
      <c r="B58" s="35"/>
      <c r="C58" s="19" t="str">
        <f>IF(D27=3,"– știe să coreleze lucruri cu forme geometrice",IF(D27=2,"– știe să coreleze lucruri cu forme geometrice, dar nu respectă cerința",""))</f>
        <v/>
      </c>
      <c r="D58" s="21"/>
    </row>
    <row r="59" spans="2:4" ht="9" customHeight="1" x14ac:dyDescent="0.3">
      <c r="B59" s="35"/>
      <c r="C59" s="19" t="str">
        <f>IF(D28=5,"– alege corespunzător unitatea de măsură pentru distanță","")</f>
        <v/>
      </c>
      <c r="D59" s="21"/>
    </row>
    <row r="60" spans="2:4" ht="9" customHeight="1" x14ac:dyDescent="0.3">
      <c r="B60" s="36"/>
      <c r="C60" s="31" t="str">
        <f>IF(D29=8,"– poate face raționamente și rezolvări complexe într-o sitație dată, justificând răspunsul",IF(D29&gt;0,"– are redactări incomplete în cazul raționamentelor complexe, într-o sitație dată",""))</f>
        <v/>
      </c>
      <c r="D60" s="32"/>
    </row>
    <row r="61" spans="2:4" ht="9" customHeight="1" x14ac:dyDescent="0.3">
      <c r="B61" s="37" t="s">
        <v>18</v>
      </c>
      <c r="C61" s="50" t="str">
        <f>IF(D12=0,"– nu cunoaște nevoile de bază ale animalelor","")</f>
        <v>– nu cunoaște nevoile de bază ale animalelor</v>
      </c>
      <c r="D61" s="51"/>
    </row>
    <row r="62" spans="2:4" ht="9" customHeight="1" x14ac:dyDescent="0.3">
      <c r="B62" s="38"/>
      <c r="C62" s="19" t="str">
        <f>IF(D13=0,"– nu poate compara două numere de ordinul sutelor","")</f>
        <v>– nu poate compara două numere de ordinul sutelor</v>
      </c>
      <c r="D62" s="21"/>
    </row>
    <row r="63" spans="2:4" ht="9" customHeight="1" x14ac:dyDescent="0.3">
      <c r="B63" s="38"/>
      <c r="C63" s="19" t="str">
        <f>IF(D14=0,"– nu poate identifica date în tabel și operațiile cerute",IF(D14&lt;6,"– scrie direct răspunsul, fără niciun calcul efectuat",""))</f>
        <v>– nu poate identifica date în tabel și operațiile cerute</v>
      </c>
      <c r="D63" s="21"/>
    </row>
    <row r="64" spans="2:4" ht="9" customHeight="1" x14ac:dyDescent="0.3">
      <c r="B64" s="38"/>
      <c r="C64" s="19" t="str">
        <f>IF(D15=0,"– nu cunoaște predecesorul și succesorul unui număr","")</f>
        <v>– nu cunoaște predecesorul și succesorul unui număr</v>
      </c>
      <c r="D64" s="21"/>
    </row>
    <row r="65" spans="2:4" ht="9" customHeight="1" x14ac:dyDescent="0.3">
      <c r="B65" s="38"/>
      <c r="C65" s="19" t="str">
        <f>IF(D16=0,"– nu selectează dintr-o listă animalul care se înmulțește prin ouă","")</f>
        <v>– nu selectează dintr-o listă animalul care se înmulțește prin ouă</v>
      </c>
      <c r="D65" s="21"/>
    </row>
    <row r="66" spans="2:4" ht="9" customHeight="1" x14ac:dyDescent="0.3">
      <c r="B66" s="38"/>
      <c r="C66" s="19" t="str">
        <f>IF(AND(D17=0,D25=0),"– nu poate determina, prin operație inversă, corectitudinea unui calcul",IF(AND(D17&lt;6,D25&lt;6),"– nu finalizează, prin operație inversă, verificarea corectitudinii unui calcul",""))</f>
        <v>– nu poate determina, prin operație inversă, corectitudinea unui calcul</v>
      </c>
      <c r="D66" s="21"/>
    </row>
    <row r="67" spans="2:4" ht="9" customHeight="1" x14ac:dyDescent="0.3">
      <c r="B67" s="38"/>
      <c r="C67" s="19" t="str">
        <f>IF(D18=0,"– nu poate efectua adunări repetate, în baza unei imagini","")</f>
        <v>– nu poate efectua adunări repetate, în baza unei imagini</v>
      </c>
      <c r="D67" s="21"/>
    </row>
    <row r="68" spans="2:4" ht="9" customHeight="1" x14ac:dyDescent="0.3">
      <c r="B68" s="38"/>
      <c r="C68" s="19" t="str">
        <f>IF(D19=0,"– nu știe să rezolve, cu ajutorul înmulțirii sau al adunării repetate, o cerință practică","")</f>
        <v>– nu știe să rezolve, cu ajutorul înmulțirii sau al adunării repetate, o cerință practică</v>
      </c>
      <c r="D68" s="21"/>
    </row>
    <row r="69" spans="2:4" ht="9" customHeight="1" x14ac:dyDescent="0.3">
      <c r="B69" s="38"/>
      <c r="C69" s="19" t="str">
        <f>IF(D20=0,"– nu are abilitatea de a rezolva o problemă practică prin scăderi repetate",IF(D20=2,"– dă un răspuns direct la o problemă practică ce se rezolvă prin scăderi repetate",IF(D20=3,"– greșește la calcul sau nu finalizează o problemă practică ce se rezolvă prin scăderi repetate","")))</f>
        <v>– nu are abilitatea de a rezolva o problemă practică prin scăderi repetate</v>
      </c>
      <c r="D69" s="21"/>
    </row>
    <row r="70" spans="2:4" ht="9" customHeight="1" x14ac:dyDescent="0.3">
      <c r="B70" s="38"/>
      <c r="C70" s="19" t="str">
        <f>IF(D21=0,"– nu recunoaște figuri geometrice simple","")</f>
        <v>– nu recunoaște figuri geometrice simple</v>
      </c>
      <c r="D70" s="21"/>
    </row>
    <row r="71" spans="2:4" ht="9" customHeight="1" x14ac:dyDescent="0.3">
      <c r="B71" s="38"/>
      <c r="C71" s="19" t="str">
        <f>IF(D22=0,"– nu știe să identifice cadranul corespunzător unui animal într-o imagine","")</f>
        <v>– nu știe să identifice cadranul corespunzător unui animal într-o imagine</v>
      </c>
      <c r="D71" s="21"/>
    </row>
    <row r="72" spans="2:4" ht="9" customHeight="1" x14ac:dyDescent="0.3">
      <c r="B72" s="38"/>
      <c r="C72" s="19" t="str">
        <f>IF(D23=0,"– nu raționează corect în cazul unei structuri repetitive","")</f>
        <v>– nu raționează corect în cazul unei structuri repetitive</v>
      </c>
      <c r="D72" s="21"/>
    </row>
    <row r="73" spans="2:4" ht="9" customHeight="1" x14ac:dyDescent="0.3">
      <c r="B73" s="38"/>
      <c r="C73" s="19" t="str">
        <f>IF(D24=0,"– nu știe să rezolve, cu ajutorul împărțirii sau al scăderii repetate, o cerință practică","")</f>
        <v>– nu știe să rezolve, cu ajutorul împărțirii sau al scăderii repetate, o cerință practică</v>
      </c>
      <c r="D73" s="21"/>
    </row>
    <row r="74" spans="2:4" ht="9" customHeight="1" x14ac:dyDescent="0.3">
      <c r="B74" s="38"/>
      <c r="C74" s="19" t="str">
        <f>IF(D26=0,"– nu poate determina momentul unei acțiuni, prin operarea cu unități de măsură pentru timp","")</f>
        <v>– nu poate determina momentul unei acțiuni, prin operarea cu unități de măsură pentru timp</v>
      </c>
      <c r="D74" s="21"/>
    </row>
    <row r="75" spans="2:4" ht="9" customHeight="1" x14ac:dyDescent="0.3">
      <c r="B75" s="38"/>
      <c r="C75" s="19" t="str">
        <f>IF(D27=0,"– nu știe să coreleze lucruri cu forme geometrice","")</f>
        <v>– nu știe să coreleze lucruri cu forme geometrice</v>
      </c>
      <c r="D75" s="21"/>
    </row>
    <row r="76" spans="2:4" ht="9" customHeight="1" x14ac:dyDescent="0.3">
      <c r="B76" s="38"/>
      <c r="C76" s="19" t="str">
        <f>IF(D28=0,"– nu alege corespunzător unitatea de măsură pentru distanță","")</f>
        <v>– nu alege corespunzător unitatea de măsură pentru distanță</v>
      </c>
      <c r="D76" s="21"/>
    </row>
    <row r="77" spans="2:4" ht="9" customHeight="1" x14ac:dyDescent="0.3">
      <c r="B77" s="39"/>
      <c r="C77" s="31" t="str">
        <f>IF(D29=0,"– nu poate face raționamente complexe într-o situație dată","")</f>
        <v>– nu poate face raționamente complexe într-o situație dată</v>
      </c>
      <c r="D77" s="32"/>
    </row>
    <row r="78" spans="2:4" ht="7.95" customHeight="1" x14ac:dyDescent="0.3">
      <c r="B78" s="22" t="s">
        <v>6</v>
      </c>
      <c r="C78" s="25"/>
      <c r="D78" s="26"/>
    </row>
    <row r="79" spans="2:4" ht="7.95" customHeight="1" x14ac:dyDescent="0.3">
      <c r="B79" s="23"/>
      <c r="C79" s="27"/>
      <c r="D79" s="28"/>
    </row>
    <row r="80" spans="2:4" ht="7.95" customHeight="1" x14ac:dyDescent="0.3">
      <c r="B80" s="24"/>
      <c r="C80" s="29"/>
      <c r="D80" s="30"/>
    </row>
    <row r="82" spans="2:4" x14ac:dyDescent="0.3">
      <c r="B82" s="3" t="str">
        <f>B33</f>
        <v>Data 15.05.2026</v>
      </c>
      <c r="D82" s="1" t="str">
        <f>D33</f>
        <v>Semnătura</v>
      </c>
    </row>
  </sheetData>
  <mergeCells count="50">
    <mergeCell ref="C65:D65"/>
    <mergeCell ref="C49:D49"/>
    <mergeCell ref="C66:D66"/>
    <mergeCell ref="C54:D54"/>
    <mergeCell ref="C71:D71"/>
    <mergeCell ref="C56:D56"/>
    <mergeCell ref="C57:D57"/>
    <mergeCell ref="C58:D58"/>
    <mergeCell ref="C59:D59"/>
    <mergeCell ref="C62:D62"/>
    <mergeCell ref="C63:D63"/>
    <mergeCell ref="C47:D47"/>
    <mergeCell ref="C64:D64"/>
    <mergeCell ref="C48:D48"/>
    <mergeCell ref="B4:D4"/>
    <mergeCell ref="B5:D5"/>
    <mergeCell ref="B9:C9"/>
    <mergeCell ref="B35:D35"/>
    <mergeCell ref="B42:C42"/>
    <mergeCell ref="C41:D41"/>
    <mergeCell ref="C44:D44"/>
    <mergeCell ref="C60:D60"/>
    <mergeCell ref="C61:D61"/>
    <mergeCell ref="C55:D55"/>
    <mergeCell ref="C45:D45"/>
    <mergeCell ref="B1:D1"/>
    <mergeCell ref="B44:B60"/>
    <mergeCell ref="B61:B77"/>
    <mergeCell ref="C46:D46"/>
    <mergeCell ref="C50:D50"/>
    <mergeCell ref="C51:D51"/>
    <mergeCell ref="C52:D52"/>
    <mergeCell ref="C53:D53"/>
    <mergeCell ref="B2:D2"/>
    <mergeCell ref="B37:D37"/>
    <mergeCell ref="B38:D38"/>
    <mergeCell ref="B30:B31"/>
    <mergeCell ref="C8:D8"/>
    <mergeCell ref="B78:B80"/>
    <mergeCell ref="C78:D80"/>
    <mergeCell ref="C77:D77"/>
    <mergeCell ref="C67:D67"/>
    <mergeCell ref="C68:D68"/>
    <mergeCell ref="C69:D69"/>
    <mergeCell ref="C70:D70"/>
    <mergeCell ref="C72:D72"/>
    <mergeCell ref="C73:D73"/>
    <mergeCell ref="C74:D74"/>
    <mergeCell ref="C75:D75"/>
    <mergeCell ref="C76:D76"/>
  </mergeCells>
  <hyperlinks>
    <hyperlink ref="B1:D1" r:id="rId1" display="Instrucțiuni de completare : heiprofu.ro" xr:uid="{5D0DB801-926E-454C-861E-891EFAC861AC}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2026-05-18T06:17:58Z</cp:lastPrinted>
  <dcterms:created xsi:type="dcterms:W3CDTF">2021-05-14T03:45:05Z</dcterms:created>
  <dcterms:modified xsi:type="dcterms:W3CDTF">2026-05-18T06:18:03Z</dcterms:modified>
</cp:coreProperties>
</file>