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ED\2025-2026\generatoare EN\"/>
    </mc:Choice>
  </mc:AlternateContent>
  <xr:revisionPtr revIDLastSave="0" documentId="13_ncr:1_{37424B34-4992-4399-A959-CBC4667D7943}" xr6:coauthVersionLast="47" xr6:coauthVersionMax="47" xr10:uidLastSave="{00000000-0000-0000-0000-000000000000}"/>
  <bookViews>
    <workbookView xWindow="-108" yWindow="-108" windowWidth="23256" windowHeight="13896" xr2:uid="{5917B5CB-FA3B-4462-B025-59CF7A8EB8B5}"/>
  </bookViews>
  <sheets>
    <sheet name="Sheet1" sheetId="1" r:id="rId1"/>
  </sheets>
  <definedNames>
    <definedName name="_xlnm.Print_Area" localSheetId="0">Sheet1!$A$2:$D$91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C85" i="1"/>
  <c r="C65" i="1"/>
  <c r="C83" i="1"/>
  <c r="C63" i="1"/>
  <c r="C80" i="1"/>
  <c r="C60" i="1"/>
  <c r="C78" i="1"/>
  <c r="C58" i="1"/>
  <c r="C76" i="1"/>
  <c r="C56" i="1"/>
  <c r="C69" i="1"/>
  <c r="C49" i="1"/>
  <c r="C67" i="1"/>
  <c r="C66" i="1"/>
  <c r="C86" i="1"/>
  <c r="C61" i="1"/>
  <c r="C84" i="1"/>
  <c r="C64" i="1"/>
  <c r="C62" i="1"/>
  <c r="C82" i="1"/>
  <c r="C81" i="1"/>
  <c r="C59" i="1"/>
  <c r="C79" i="1"/>
  <c r="C52" i="1"/>
  <c r="C77" i="1"/>
  <c r="C57" i="1"/>
  <c r="C75" i="1"/>
  <c r="C55" i="1"/>
  <c r="C74" i="1"/>
  <c r="C54" i="1"/>
  <c r="C73" i="1"/>
  <c r="C53" i="1"/>
  <c r="C72" i="1"/>
  <c r="C71" i="1"/>
  <c r="C51" i="1"/>
  <c r="C70" i="1"/>
  <c r="C50" i="1"/>
  <c r="C68" i="1"/>
  <c r="C48" i="1"/>
  <c r="D32" i="1"/>
  <c r="D33" i="1" s="1"/>
  <c r="B91" i="1"/>
  <c r="D91" i="1"/>
  <c r="D46" i="1"/>
  <c r="C45" i="1"/>
  <c r="B46" i="1"/>
  <c r="B45" i="1"/>
  <c r="B42" i="1"/>
  <c r="B41" i="1"/>
  <c r="B39" i="1"/>
</calcChain>
</file>

<file path=xl/sharedStrings.xml><?xml version="1.0" encoding="utf-8"?>
<sst xmlns="http://schemas.openxmlformats.org/spreadsheetml/2006/main" count="41" uniqueCount="41">
  <si>
    <t>FIŞĂ DE EVALUARE</t>
  </si>
  <si>
    <t>Numele și prenumele elevului</t>
  </si>
  <si>
    <t>Școala Mihai Eminescu Pitești</t>
  </si>
  <si>
    <t>Semnătura</t>
  </si>
  <si>
    <t>Partea I</t>
  </si>
  <si>
    <t>Instrucțiuni de completare : heiprofu.ro</t>
  </si>
  <si>
    <t>Comentarii</t>
  </si>
  <si>
    <t>ITEMUL</t>
  </si>
  <si>
    <t>PUNCTAJUL/ITEM (100)</t>
  </si>
  <si>
    <t>PUNCTAJUL OBȚINUT</t>
  </si>
  <si>
    <t>REZULTAT FINAL</t>
  </si>
  <si>
    <t>PUNCTAJ TOTAL OBȚINUT</t>
  </si>
  <si>
    <t>CALIFICATIV OBȚINUT</t>
  </si>
  <si>
    <t>Partea a II-a - Evaluarea calitativă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</si>
  <si>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</si>
  <si>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</si>
  <si>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</si>
  <si>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</si>
  <si>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</si>
  <si>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</si>
  <si>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</si>
  <si>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</si>
  <si>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</si>
  <si>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</si>
  <si>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I.12</t>
  </si>
  <si>
    <t>I.13</t>
  </si>
  <si>
    <t>Achiziţii parţial dobândite, necesitând aprofundare, dezvoltare, măsuri remediale</t>
  </si>
  <si>
    <t>Ionescu Ionel</t>
  </si>
  <si>
    <t>Clasa a IV-a A</t>
  </si>
  <si>
    <t>I.11</t>
  </si>
  <si>
    <t>I.14</t>
  </si>
  <si>
    <t>I.15</t>
  </si>
  <si>
    <t>I.16</t>
  </si>
  <si>
    <t>I.17</t>
  </si>
  <si>
    <t>I.18</t>
  </si>
  <si>
    <t>I.19</t>
  </si>
  <si>
    <t>I.20</t>
  </si>
  <si>
    <t>Achiziţii relevante pentru formarea şi dezvoltarea capacităţilor de operare cu numere naturale, cu elemente intuitive de geometrie, cu unități de măsură, de organizare și reprezentare a datelor şi rezolvare de probleme</t>
  </si>
  <si>
    <t>Evaluarea națională de la finalul clasei a IV-a 2026 (EN IV-2026)</t>
  </si>
  <si>
    <t>MATEMATICĂ ȘI ȘTIINȚE ALE NATURII</t>
  </si>
  <si>
    <t>Data 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</si>
</sst>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1" fontId="10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8" fillId="0" borderId="0" xfId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1400175</xdr:rowOff>
    </xdr:from>
    <xdr:to>
      <xdr:col>4</xdr:col>
      <xdr:colOff>447675</xdr:colOff>
      <xdr:row>12</xdr:row>
      <xdr:rowOff>219075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F2EFDD60-D322-40E4-A329-51300E37F90D}"/>
            </a:ext>
          </a:extLst>
        </xdr:cNvPr>
        <xdr:cNvSpPr>
          <a:spLocks noChangeArrowheads="1" noChangeShapeType="1" noTextEdit="1"/>
        </xdr:cNvSpPr>
      </xdr:nvSpPr>
      <xdr:spPr bwMode="auto">
        <a:xfrm rot="2700000">
          <a:off x="8405813" y="3471862"/>
          <a:ext cx="1676400" cy="69532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n-US" sz="5400" b="1" kern="10" spc="0">
            <a:ln>
              <a:noFill/>
            </a:ln>
            <a:solidFill>
              <a:srgbClr val="7F7F7F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iprofu.ro/diverse/generator-fisa-de-evaluare-evaluarea-nationa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01C3-3D2B-477D-8CBC-8960189240E5}">
  <dimension ref="B1:D91"/>
  <sheetViews>
    <sheetView tabSelected="1" workbookViewId="0">
      <selection activeCell="C87" sqref="C87:D87"/>
    </sheetView>
  </sheetViews>
  <sheetFormatPr defaultColWidth="9.109375" defaultRowHeight="14.4" x14ac:dyDescent="0.3"/>
  <cols>
    <col min="1" max="1" width="7.77734375" style="1" customWidth="1"/>
    <col min="2" max="2" width="41.44140625" style="1" customWidth="1"/>
    <col min="3" max="3" width="30" style="1" customWidth="1"/>
    <col min="4" max="4" width="39.44140625" style="1" customWidth="1"/>
    <col min="5" max="16384" width="9.109375" style="1"/>
  </cols>
  <sheetData>
    <row r="1" spans="2:4" x14ac:dyDescent="0.3">
      <c r="B1" s="27" t="s">
        <v>5</v>
      </c>
      <c r="C1" s="27"/>
      <c r="D1" s="27"/>
    </row>
    <row r="2" spans="2:4" ht="15.6" x14ac:dyDescent="0.3">
      <c r="B2" s="33" t="s">
        <v>38</v>
      </c>
      <c r="C2" s="33"/>
      <c r="D2" s="33"/>
    </row>
    <row r="3" spans="2:4" ht="6.6" customHeight="1" x14ac:dyDescent="0.3">
      <c r="B3" s="6"/>
      <c r="C3" s="6"/>
      <c r="D3" s="6"/>
    </row>
    <row r="4" spans="2:4" ht="21" x14ac:dyDescent="0.3">
      <c r="B4" s="34" t="s">
        <v>0</v>
      </c>
      <c r="C4" s="34"/>
      <c r="D4" s="34"/>
    </row>
    <row r="5" spans="2:4" x14ac:dyDescent="0.3">
      <c r="B5" s="35" t="s">
        <v>39</v>
      </c>
      <c r="C5" s="35"/>
      <c r="D5" s="35"/>
    </row>
    <row r="7" spans="2:4" x14ac:dyDescent="0.3">
      <c r="B7" s="4" t="s">
        <v>4</v>
      </c>
    </row>
    <row r="8" spans="2:4" ht="15.6" x14ac:dyDescent="0.3">
      <c r="B8" s="9" t="s">
        <v>1</v>
      </c>
      <c r="C8" s="38" t="s">
        <v>27</v>
      </c>
      <c r="D8" s="39"/>
    </row>
    <row r="9" spans="2:4" ht="15.6" x14ac:dyDescent="0.3">
      <c r="B9" s="40" t="s">
        <v>2</v>
      </c>
      <c r="C9" s="40"/>
      <c r="D9" s="7" t="s">
        <v>28</v>
      </c>
    </row>
    <row r="11" spans="2:4" ht="15.6" x14ac:dyDescent="0.3">
      <c r="B11" s="12" t="s">
        <v>7</v>
      </c>
      <c r="C11" s="13" t="s">
        <v>8</v>
      </c>
      <c r="D11" s="12" t="s">
        <v>9</v>
      </c>
    </row>
    <row r="12" spans="2:4" s="11" customFormat="1" ht="12" x14ac:dyDescent="0.3">
      <c r="B12" s="14" t="s">
        <v>14</v>
      </c>
      <c r="C12" s="14">
        <v>1</v>
      </c>
      <c r="D12" s="14"/>
    </row>
    <row r="13" spans="2:4" s="11" customFormat="1" ht="12" x14ac:dyDescent="0.3">
      <c r="B13" s="14" t="s">
        <v>15</v>
      </c>
      <c r="C13" s="15">
        <v>1</v>
      </c>
      <c r="D13" s="14"/>
    </row>
    <row r="14" spans="2:4" s="11" customFormat="1" ht="12" x14ac:dyDescent="0.3">
      <c r="B14" s="14" t="s">
        <v>16</v>
      </c>
      <c r="C14" s="15">
        <v>1</v>
      </c>
      <c r="D14" s="14"/>
    </row>
    <row r="15" spans="2:4" s="11" customFormat="1" ht="12" x14ac:dyDescent="0.3">
      <c r="B15" s="14" t="s">
        <v>17</v>
      </c>
      <c r="C15" s="15">
        <v>1</v>
      </c>
      <c r="D15" s="14"/>
    </row>
    <row r="16" spans="2:4" s="11" customFormat="1" ht="12" x14ac:dyDescent="0.3">
      <c r="B16" s="14" t="s">
        <v>18</v>
      </c>
      <c r="C16" s="15">
        <v>1</v>
      </c>
      <c r="D16" s="14"/>
    </row>
    <row r="17" spans="2:4" s="11" customFormat="1" ht="12" x14ac:dyDescent="0.3">
      <c r="B17" s="14" t="s">
        <v>19</v>
      </c>
      <c r="C17" s="15">
        <v>8</v>
      </c>
      <c r="D17" s="14"/>
    </row>
    <row r="18" spans="2:4" s="11" customFormat="1" ht="12" x14ac:dyDescent="0.3">
      <c r="B18" s="14" t="s">
        <v>20</v>
      </c>
      <c r="C18" s="15">
        <v>10</v>
      </c>
      <c r="D18" s="14"/>
    </row>
    <row r="19" spans="2:4" s="11" customFormat="1" ht="12" x14ac:dyDescent="0.3">
      <c r="B19" s="14" t="s">
        <v>21</v>
      </c>
      <c r="C19" s="15">
        <v>8</v>
      </c>
      <c r="D19" s="14"/>
    </row>
    <row r="20" spans="2:4" s="11" customFormat="1" ht="12" x14ac:dyDescent="0.3">
      <c r="B20" s="14" t="s">
        <v>22</v>
      </c>
      <c r="C20" s="15">
        <v>8</v>
      </c>
      <c r="D20" s="14"/>
    </row>
    <row r="21" spans="2:4" s="11" customFormat="1" ht="12" x14ac:dyDescent="0.3">
      <c r="B21" s="14" t="s">
        <v>23</v>
      </c>
      <c r="C21" s="15">
        <v>10</v>
      </c>
      <c r="D21" s="14"/>
    </row>
    <row r="22" spans="2:4" s="11" customFormat="1" ht="12" x14ac:dyDescent="0.3">
      <c r="B22" s="14" t="s">
        <v>29</v>
      </c>
      <c r="C22" s="15">
        <v>1</v>
      </c>
      <c r="D22" s="14"/>
    </row>
    <row r="23" spans="2:4" s="11" customFormat="1" ht="12" x14ac:dyDescent="0.3">
      <c r="B23" s="14" t="s">
        <v>24</v>
      </c>
      <c r="C23" s="15">
        <v>1</v>
      </c>
      <c r="D23" s="14"/>
    </row>
    <row r="24" spans="2:4" s="11" customFormat="1" ht="12" x14ac:dyDescent="0.3">
      <c r="B24" s="14" t="s">
        <v>25</v>
      </c>
      <c r="C24" s="15">
        <v>1</v>
      </c>
      <c r="D24" s="14"/>
    </row>
    <row r="25" spans="2:4" s="11" customFormat="1" ht="12" x14ac:dyDescent="0.3">
      <c r="B25" s="14" t="s">
        <v>30</v>
      </c>
      <c r="C25" s="15">
        <v>1</v>
      </c>
      <c r="D25" s="14"/>
    </row>
    <row r="26" spans="2:4" s="11" customFormat="1" ht="12" x14ac:dyDescent="0.3">
      <c r="B26" s="14" t="s">
        <v>31</v>
      </c>
      <c r="C26" s="15">
        <v>10</v>
      </c>
      <c r="D26" s="14"/>
    </row>
    <row r="27" spans="2:4" s="11" customFormat="1" ht="12" x14ac:dyDescent="0.3">
      <c r="B27" s="14" t="s">
        <v>32</v>
      </c>
      <c r="C27" s="15">
        <v>8</v>
      </c>
      <c r="D27" s="14"/>
    </row>
    <row r="28" spans="2:4" s="11" customFormat="1" ht="12" x14ac:dyDescent="0.3">
      <c r="B28" s="14" t="s">
        <v>33</v>
      </c>
      <c r="C28" s="15">
        <v>10</v>
      </c>
      <c r="D28" s="14"/>
    </row>
    <row r="29" spans="2:4" s="11" customFormat="1" ht="12" x14ac:dyDescent="0.3">
      <c r="B29" s="14" t="s">
        <v>34</v>
      </c>
      <c r="C29" s="15">
        <v>8</v>
      </c>
      <c r="D29" s="14"/>
    </row>
    <row r="30" spans="2:4" s="11" customFormat="1" ht="12" x14ac:dyDescent="0.3">
      <c r="B30" s="14" t="s">
        <v>35</v>
      </c>
      <c r="C30" s="15">
        <v>1</v>
      </c>
      <c r="D30" s="14"/>
    </row>
    <row r="31" spans="2:4" s="11" customFormat="1" ht="12" x14ac:dyDescent="0.3">
      <c r="B31" s="14" t="s">
        <v>36</v>
      </c>
      <c r="C31" s="15">
        <v>10</v>
      </c>
      <c r="D31" s="14"/>
    </row>
    <row r="32" spans="2:4" x14ac:dyDescent="0.3">
      <c r="B32" s="36" t="s">
        <v>10</v>
      </c>
      <c r="C32" s="8" t="s">
        <v>11</v>
      </c>
      <c r="D32" s="10">
        <f>SUM(D12:D31)</f>
        <v>0</v>
      </c>
    </row>
    <row r="33" spans="2:4" x14ac:dyDescent="0.3">
      <c r="B33" s="37"/>
      <c r="C33" s="8" t="s">
        <v>12</v>
      </c>
      <c r="D33" s="8" t="str">
        <f>IF(AND(D32&gt;=0,D32&lt;=40),"Insuficient (I)",IF(AND(D32&gt;=41,D32&lt;=60),"Suficient (S)",IF(AND(D32&gt;=61,D32&lt;=80),"Bine (B)",IF(AND(D32&gt;=81,D32&lt;=100),"Foarte bine (F.b.)",""))))</f>
        <v>Insuficient (I)</v>
      </c>
    </row>
    <row r="34" spans="2:4" ht="22.2" x14ac:dyDescent="0.3">
      <c r="B34" s="2"/>
    </row>
    <row r="35" spans="2:4" x14ac:dyDescent="0.3">
      <c r="B35" s="3" t="s">
        <v>40</v>
      </c>
      <c r="D35" s="1" t="s">
        <v>3</v>
      </c>
    </row>
    <row r="39" spans="2:4" ht="15.6" x14ac:dyDescent="0.3">
      <c r="B39" s="33" t="str">
        <f>B2</f>
        <v>Evaluarea națională de la finalul clasei a IV-a 2026 (EN IV-2026)</v>
      </c>
      <c r="C39" s="33"/>
      <c r="D39" s="33"/>
    </row>
    <row r="40" spans="2:4" ht="6.6" customHeight="1" x14ac:dyDescent="0.3">
      <c r="B40" s="6"/>
      <c r="C40" s="6"/>
      <c r="D40" s="6"/>
    </row>
    <row r="41" spans="2:4" ht="17.399999999999999" customHeight="1" x14ac:dyDescent="0.3">
      <c r="B41" s="34" t="str">
        <f>B4</f>
        <v>FIŞĂ DE EVALUARE</v>
      </c>
      <c r="C41" s="34"/>
      <c r="D41" s="34"/>
    </row>
    <row r="42" spans="2:4" x14ac:dyDescent="0.3">
      <c r="B42" s="35" t="str">
        <f>B5</f>
        <v>MATEMATICĂ ȘI ȘTIINȚE ALE NATURII</v>
      </c>
      <c r="C42" s="35"/>
      <c r="D42" s="35"/>
    </row>
    <row r="43" spans="2:4" ht="5.4" customHeight="1" x14ac:dyDescent="0.3"/>
    <row r="44" spans="2:4" ht="12.6" customHeight="1" x14ac:dyDescent="0.3">
      <c r="B44" s="16" t="s">
        <v>13</v>
      </c>
    </row>
    <row r="45" spans="2:4" ht="13.2" customHeight="1" x14ac:dyDescent="0.3">
      <c r="B45" s="9" t="str">
        <f>B8</f>
        <v>Numele și prenumele elevului</v>
      </c>
      <c r="C45" s="41" t="str">
        <f>C8</f>
        <v>Ionescu Ionel</v>
      </c>
      <c r="D45" s="42"/>
    </row>
    <row r="46" spans="2:4" ht="12.6" customHeight="1" x14ac:dyDescent="0.3">
      <c r="B46" s="40" t="str">
        <f>B9</f>
        <v>Școala Mihai Eminescu Pitești</v>
      </c>
      <c r="C46" s="40"/>
      <c r="D46" s="5" t="str">
        <f>D9</f>
        <v>Clasa a IV-a A</v>
      </c>
    </row>
    <row r="47" spans="2:4" ht="7.2" customHeight="1" x14ac:dyDescent="0.3"/>
    <row r="48" spans="2:4" ht="8.5500000000000007" customHeight="1" x14ac:dyDescent="0.3">
      <c r="B48" s="28" t="s">
        <v>37</v>
      </c>
      <c r="C48" s="43" t="str">
        <f>IF(D12=1,"– cunoaște descompunerea unui număr de patru cifre în mii, sute, zeci și unități","")</f>
        <v/>
      </c>
      <c r="D48" s="44"/>
    </row>
    <row r="49" spans="2:4" ht="8.5500000000000007" customHeight="1" x14ac:dyDescent="0.3">
      <c r="B49" s="29"/>
      <c r="C49" s="17" t="str">
        <f>IF(D13=1,"– recunoaște apartenența unui animal la grupa de viețuitoare în funcție de modul de hrănire","")</f>
        <v/>
      </c>
      <c r="D49" s="18"/>
    </row>
    <row r="50" spans="2:4" ht="8.5500000000000007" customHeight="1" x14ac:dyDescent="0.3">
      <c r="B50" s="29"/>
      <c r="C50" s="17" t="str">
        <f>IF(D14=1,"– știe să precizeze predecesorul și succesorul unui număr natural","")</f>
        <v/>
      </c>
      <c r="D50" s="18"/>
    </row>
    <row r="51" spans="2:4" ht="8.5500000000000007" customHeight="1" x14ac:dyDescent="0.3">
      <c r="B51" s="29"/>
      <c r="C51" s="17" t="str">
        <f>IF(D15=1,"– recunoaște reprezentarea grafică a unei fracții","")</f>
        <v/>
      </c>
      <c r="D51" s="18"/>
    </row>
    <row r="52" spans="2:4" ht="8.5500000000000007" customHeight="1" x14ac:dyDescent="0.3">
      <c r="B52" s="29"/>
      <c r="C52" s="17" t="str">
        <f>IF(D16=1,"– știe să facă aproximări ale numerelor","")</f>
        <v/>
      </c>
      <c r="D52" s="18"/>
    </row>
    <row r="53" spans="2:4" ht="8.5500000000000007" customHeight="1" x14ac:dyDescent="0.3">
      <c r="B53" s="29"/>
      <c r="C53" s="17" t="str">
        <f>IF(D17=8,"– poate rezolva un puzzle, ordonând descrescător mai multe numere",IF(D17=6,"– rezolvă parțial un puzzle, ordonând descrescător câteva numere",""))</f>
        <v/>
      </c>
      <c r="D53" s="18"/>
    </row>
    <row r="54" spans="2:4" ht="8.5500000000000007" customHeight="1" x14ac:dyDescent="0.3">
      <c r="B54" s="29"/>
      <c r="C54" s="17" t="str">
        <f>IF(D18=10,"– cunoaște și efectutează corect toate operațiile cu numere naturale",IF(OR(D18=9,D18=8,D18=7,D18=6,D18=5),"– cunoaște și efectutează corect aproape toate operațiile cu numere naturale",""))</f>
        <v/>
      </c>
      <c r="D54" s="18"/>
    </row>
    <row r="55" spans="2:4" ht="8.5500000000000007" customHeight="1" x14ac:dyDescent="0.3">
      <c r="B55" s="30"/>
      <c r="C55" s="17" t="str">
        <f>IF(D19=8,"– recunoaște modurile de transpunere în calcule a unor date din situații concrete","")</f>
        <v/>
      </c>
      <c r="D55" s="18"/>
    </row>
    <row r="56" spans="2:4" ht="8.5500000000000007" customHeight="1" x14ac:dyDescent="0.3">
      <c r="B56" s="30"/>
      <c r="C56" s="17" t="str">
        <f>IF(D20=8,"– identifică într-o listă toate mamiferele care trăiesc într-un anumit mediu de viață",IF(D20=6,"– identifică într-o listă aproape toate mamiferele care trăiesc într-un anumit mediu de viață",""))</f>
        <v/>
      </c>
      <c r="D56" s="18"/>
    </row>
    <row r="57" spans="2:4" ht="8.5500000000000007" customHeight="1" x14ac:dyDescent="0.3">
      <c r="B57" s="30"/>
      <c r="C57" s="17" t="str">
        <f>IF(D21=10,"– are capacitatea de a face raționamente și calcule detaliate",IF(OR(D21=8,D21=6),"– are capacitatea de a face raționamente și calcule detaliate, dar face câteva greșeli",""))</f>
        <v/>
      </c>
      <c r="D57" s="18"/>
    </row>
    <row r="58" spans="2:4" ht="8.5500000000000007" customHeight="1" x14ac:dyDescent="0.3">
      <c r="B58" s="30"/>
      <c r="C58" s="17" t="str">
        <f>IF(D22=1,"– recunoaște formele/contururile geometrice","")</f>
        <v/>
      </c>
      <c r="D58" s="18"/>
    </row>
    <row r="59" spans="2:4" ht="8.5500000000000007" customHeight="1" x14ac:dyDescent="0.3">
      <c r="B59" s="30"/>
      <c r="C59" s="17" t="str">
        <f>IF(D23=1,"– alege în mod adecvat unitatea de măsură a unei mărimi fizice în condiții specifice","")</f>
        <v/>
      </c>
      <c r="D59" s="18"/>
    </row>
    <row r="60" spans="2:4" ht="8.5500000000000007" customHeight="1" x14ac:dyDescent="0.3">
      <c r="B60" s="30"/>
      <c r="C60" s="17" t="str">
        <f>IF(D24=1,"– știe să stabilească durata de timp între două date calendaristice","")</f>
        <v/>
      </c>
      <c r="D60" s="18"/>
    </row>
    <row r="61" spans="2:4" ht="8.5500000000000007" customHeight="1" x14ac:dyDescent="0.3">
      <c r="B61" s="30"/>
      <c r="C61" s="17" t="str">
        <f>IF(D25=1,"– știe să convertească leii în bani","")</f>
        <v/>
      </c>
      <c r="D61" s="18"/>
    </row>
    <row r="62" spans="2:4" ht="8.5500000000000007" customHeight="1" x14ac:dyDescent="0.3">
      <c r="B62" s="30"/>
      <c r="C62" s="17" t="str">
        <f>IF(OR(D26=10,D26=8),"– poate să determine perimetrul unei figuri geometrice",IF(D26=6,"– poate să determine perimetrul unei figuri geometrice ca valoare, dar omite unitatea de măsură",""))</f>
        <v/>
      </c>
      <c r="D62" s="18"/>
    </row>
    <row r="63" spans="2:4" ht="8.5500000000000007" customHeight="1" x14ac:dyDescent="0.3">
      <c r="B63" s="30"/>
      <c r="C63" s="17" t="str">
        <f>IF(D27=8,"– cunoaște detalii relevante despre proprietățile metalelor",IF(D27=6,"– cunoaște mare parte din detalii despre proprietățile metalelor",""))</f>
        <v/>
      </c>
      <c r="D63" s="18"/>
    </row>
    <row r="64" spans="2:4" ht="8.5500000000000007" customHeight="1" x14ac:dyDescent="0.3">
      <c r="B64" s="30"/>
      <c r="C64" s="17" t="str">
        <f>IF(D28=10,"– face raționamente complete și calcule corecte în cazul problemelor cu date complexe",IF(D28=8,"– face raționamente complete în cazul problemelor complexe, dar culege greșit datele din enunț",""))</f>
        <v/>
      </c>
      <c r="D64" s="18"/>
    </row>
    <row r="65" spans="2:4" ht="8.5500000000000007" customHeight="1" x14ac:dyDescent="0.3">
      <c r="B65" s="30"/>
      <c r="C65" s="17" t="str">
        <f>IF(D29=8,"– distinge procesele prin care metalele suferă transformări",IF(D29=6,"– distinge aproape toate procesele prin care metalele suferă transformări",""))</f>
        <v/>
      </c>
      <c r="D65" s="18"/>
    </row>
    <row r="66" spans="2:4" ht="8.5500000000000007" customHeight="1" x14ac:dyDescent="0.3">
      <c r="B66" s="30"/>
      <c r="C66" s="17" t="str">
        <f>IF(D30=1,"– are abilitatea utilizării unui calendar","")</f>
        <v/>
      </c>
      <c r="D66" s="18"/>
    </row>
    <row r="67" spans="2:4" ht="8.5500000000000007" customHeight="1" x14ac:dyDescent="0.3">
      <c r="B67" s="31"/>
      <c r="C67" s="25" t="str">
        <f>IF(D31=10,"– are capacitatea să selecteze și să prelucreze date dintr-o diagramă","")</f>
        <v/>
      </c>
      <c r="D67" s="26"/>
    </row>
    <row r="68" spans="2:4" ht="8.5500000000000007" customHeight="1" x14ac:dyDescent="0.3">
      <c r="B68" s="28" t="s">
        <v>26</v>
      </c>
      <c r="C68" s="43" t="str">
        <f>IF(D12=0,"– nu cunoaște descompunerea unui număr de patru cifre în mii, sute, zeci și unități","")</f>
        <v>– nu cunoaște descompunerea unui număr de patru cifre în mii, sute, zeci și unități</v>
      </c>
      <c r="D68" s="44"/>
    </row>
    <row r="69" spans="2:4" ht="8.5500000000000007" customHeight="1" x14ac:dyDescent="0.3">
      <c r="B69" s="29"/>
      <c r="C69" s="17" t="str">
        <f>IF(D13=0,"– nu recunoaște apartenența unui animal la grupa de viețuitoare în funcție de modul de hrănire","")</f>
        <v>– nu recunoaște apartenența unui animal la grupa de viețuitoare în funcție de modul de hrănire</v>
      </c>
      <c r="D69" s="18"/>
    </row>
    <row r="70" spans="2:4" ht="8.5500000000000007" customHeight="1" x14ac:dyDescent="0.3">
      <c r="B70" s="29"/>
      <c r="C70" s="17" t="str">
        <f>IF(D14=0,"– nu știe să precizeze predecesorul și succesorul unui număr natural","")</f>
        <v>– nu știe să precizeze predecesorul și succesorul unui număr natural</v>
      </c>
      <c r="D70" s="18"/>
    </row>
    <row r="71" spans="2:4" ht="8.5500000000000007" customHeight="1" x14ac:dyDescent="0.3">
      <c r="B71" s="29"/>
      <c r="C71" s="17" t="str">
        <f>IF(D15=0,"– nu recunoaște reprezentarea grafică a unei fracții","")</f>
        <v>– nu recunoaște reprezentarea grafică a unei fracții</v>
      </c>
      <c r="D71" s="18"/>
    </row>
    <row r="72" spans="2:4" ht="8.5500000000000007" customHeight="1" x14ac:dyDescent="0.3">
      <c r="B72" s="29"/>
      <c r="C72" s="17" t="str">
        <f>IF(D16=0,"– nu știe să facă aproximări ale numerelor","")</f>
        <v>– nu știe să facă aproximări ale numerelor</v>
      </c>
      <c r="D72" s="18"/>
    </row>
    <row r="73" spans="2:4" ht="8.5500000000000007" customHeight="1" x14ac:dyDescent="0.3">
      <c r="B73" s="29"/>
      <c r="C73" s="17" t="str">
        <f>IF(OR(D17=4,D17=2),"– nu duce la capăt rezolvarea unui puzzle prin ordonarea descrescătoare a unor numere",IF(D17=0,"– nu are abilitatea de a ordona descrescător niște numere, pentru rezolvarea unui puzzle",""))</f>
        <v>– nu are abilitatea de a ordona descrescător niște numere, pentru rezolvarea unui puzzle</v>
      </c>
      <c r="D73" s="18"/>
    </row>
    <row r="74" spans="2:4" ht="8.5500000000000007" customHeight="1" x14ac:dyDescent="0.3">
      <c r="B74" s="29"/>
      <c r="C74" s="17" t="str">
        <f>IF(OR(D18=4,D18=3,D18=2),"– efectuează numai o parte dintre operațiile cu numere sau nu justifică rezultatul",IF(D18=0,"– nu poate efectua operații cu numere naturale",""))</f>
        <v>– nu poate efectua operații cu numere naturale</v>
      </c>
      <c r="D74" s="18"/>
    </row>
    <row r="75" spans="2:4" ht="8.5500000000000007" customHeight="1" x14ac:dyDescent="0.3">
      <c r="B75" s="29"/>
      <c r="C75" s="17" t="str">
        <f>IF(D19=4,"– recunoaște doar unul dintre modurile de transpunere în calcule a unor date din situații concrete",IF(D19=0,"– nu recunoaște modurile de transpunere în calcule a unor date din situații concrete",""))</f>
        <v>– nu recunoaște modurile de transpunere în calcule a unor date din situații concrete</v>
      </c>
      <c r="D75" s="18"/>
    </row>
    <row r="76" spans="2:4" ht="8.5500000000000007" customHeight="1" x14ac:dyDescent="0.3">
      <c r="B76" s="29"/>
      <c r="C76" s="17" t="str">
        <f>IF(OR(D20=5,D20=4,D20=3,D20=2),"– identifică într-o listă doar o parte din mamiferele care trăiesc într-un anumit mediu de viață",IF(OR(D20=1,D20=0),"– nu identifică într-o listă mamiferele care trăiesc într-un anumit mediu de viață",""))</f>
        <v>– nu identifică într-o listă mamiferele care trăiesc într-un anumit mediu de viață</v>
      </c>
      <c r="D76" s="18"/>
    </row>
    <row r="77" spans="2:4" ht="8.5500000000000007" customHeight="1" x14ac:dyDescent="0.3">
      <c r="B77" s="29"/>
      <c r="C77" s="17" t="str">
        <f>IF(OR(D21=4,D21=2),"– face raționamente incomplete sau dă răspuns fără calcule detaliate",IF(D21=0,"– nu are capacitatea de a face raționamene și calcule detaliate",""))</f>
        <v>– nu are capacitatea de a face raționamene și calcule detaliate</v>
      </c>
      <c r="D77" s="18"/>
    </row>
    <row r="78" spans="2:4" ht="8.5500000000000007" customHeight="1" x14ac:dyDescent="0.3">
      <c r="B78" s="29"/>
      <c r="C78" s="17" t="str">
        <f>IF(D22=0,"– nu recunoaște formele/contururile geometrice","")</f>
        <v>– nu recunoaște formele/contururile geometrice</v>
      </c>
      <c r="D78" s="18"/>
    </row>
    <row r="79" spans="2:4" ht="8.5500000000000007" customHeight="1" x14ac:dyDescent="0.3">
      <c r="B79" s="29"/>
      <c r="C79" s="17" t="str">
        <f>IF(D23=0,"– nu alege în mod adecvat unitatea de măsură a unei mărimi fizice în condiții specifice","")</f>
        <v>– nu alege în mod adecvat unitatea de măsură a unei mărimi fizice în condiții specifice</v>
      </c>
      <c r="D79" s="18"/>
    </row>
    <row r="80" spans="2:4" ht="8.5500000000000007" customHeight="1" x14ac:dyDescent="0.3">
      <c r="B80" s="29"/>
      <c r="C80" s="17" t="str">
        <f>IF(D24=0,"– nu știe să stabilească durata de timp între două date calendaristice","")</f>
        <v>– nu știe să stabilească durata de timp între două date calendaristice</v>
      </c>
      <c r="D80" s="18"/>
    </row>
    <row r="81" spans="2:4" ht="8.5500000000000007" customHeight="1" x14ac:dyDescent="0.3">
      <c r="B81" s="29"/>
      <c r="C81" s="17" t="str">
        <f>IF(D25=0,"– greșește la convertirea leilor în bani","")</f>
        <v>– greșește la convertirea leilor în bani</v>
      </c>
      <c r="D81" s="18"/>
    </row>
    <row r="82" spans="2:4" ht="8.5500000000000007" customHeight="1" x14ac:dyDescent="0.3">
      <c r="B82" s="29"/>
      <c r="C82" s="17" t="str">
        <f>IF(OR(D26=4,D26=1),"– cunoaște formula de aflare a perimetrului unei figuri geometrice, dar greșește la calcule",IF(D26=2,"– scrie perimetrul unui pătrat, fără a justifica răspunsul prin calcule",IF(D26=0,"– nu poate calcula perimetrul unei figuri geometrice","")))</f>
        <v>– nu poate calcula perimetrul unei figuri geometrice</v>
      </c>
      <c r="D82" s="18"/>
    </row>
    <row r="83" spans="2:4" ht="8.5500000000000007" customHeight="1" x14ac:dyDescent="0.3">
      <c r="B83" s="29"/>
      <c r="C83" s="17" t="str">
        <f>IF(OR(D27=4,D27=2),"– cunoaște doar câteva detalii despre proprietățile metalelor",IF(D27=0,"– nu cunoaște detalii despre propietățile metalelor",""))</f>
        <v>– nu cunoaște detalii despre propietățile metalelor</v>
      </c>
      <c r="D83" s="18"/>
    </row>
    <row r="84" spans="2:4" ht="8.5500000000000007" customHeight="1" x14ac:dyDescent="0.3">
      <c r="B84" s="29"/>
      <c r="C84" s="17" t="str">
        <f>IF(D28=6,"– face raționamente complete în cazul problemelor cu date complexe, dar greșește la calcule",IF(D28=4,"– face raționamente incomplete în cazul problemelor cu date complexe",IF(D28=2,"– scrie direct răspunsul (fără justificare, calcule, raționament) în cazul problemelor cu date complexe",IF(D28=0,"– nu are deprinderea de a face raționamente și calcule în cazul problemelor cu date complexe",""))))</f>
        <v>– nu are deprinderea de a face raționamente și calcule în cazul problemelor cu date complexe</v>
      </c>
      <c r="D84" s="18"/>
    </row>
    <row r="85" spans="2:4" ht="8.5500000000000007" customHeight="1" x14ac:dyDescent="0.3">
      <c r="B85" s="29"/>
      <c r="C85" s="17" t="str">
        <f>IF(OR(D29=4,D29=2),"– distinge o parte din procesele prin care metalele suferă transformări",IF(D29=0,"– nu distinge procesele prin care metalele suferă transformări",""))</f>
        <v>– nu distinge procesele prin care metalele suferă transformări</v>
      </c>
      <c r="D85" s="18"/>
    </row>
    <row r="86" spans="2:4" ht="8.5500000000000007" customHeight="1" x14ac:dyDescent="0.3">
      <c r="B86" s="29"/>
      <c r="C86" s="17" t="str">
        <f>IF(D30=0,"– nu are abilitatea utilizării unui calendar","")</f>
        <v>– nu are abilitatea utilizării unui calendar</v>
      </c>
      <c r="D86" s="18"/>
    </row>
    <row r="87" spans="2:4" ht="8.5500000000000007" customHeight="1" x14ac:dyDescent="0.3">
      <c r="B87" s="32"/>
      <c r="C87" s="25" t="str">
        <f>IF(OR(D31=8,D31=6,D31=4,D31=2),"– are capacitatea să selecteze și să prelucreze date dintr-o diagramă, dar nu răspunde complet cerinței",IF(D31=0,"– nu are capacitatea să selecteze și să prelucreze date dintr-o diagramă",""))</f>
        <v>– nu are capacitatea să selecteze și să prelucreze date dintr-o diagramă</v>
      </c>
      <c r="D87" s="26"/>
    </row>
    <row r="88" spans="2:4" ht="10.35" customHeight="1" x14ac:dyDescent="0.3">
      <c r="B88" s="19" t="s">
        <v>6</v>
      </c>
      <c r="C88" s="21"/>
      <c r="D88" s="22"/>
    </row>
    <row r="89" spans="2:4" ht="10.35" customHeight="1" x14ac:dyDescent="0.3">
      <c r="B89" s="20"/>
      <c r="C89" s="23"/>
      <c r="D89" s="24"/>
    </row>
    <row r="90" spans="2:4" ht="5.4" customHeight="1" x14ac:dyDescent="0.3"/>
    <row r="91" spans="2:4" x14ac:dyDescent="0.3">
      <c r="B91" s="3" t="str">
        <f>B35</f>
        <v>Data 21.05.2026</v>
      </c>
      <c r="D91" s="1" t="str">
        <f>D35</f>
        <v>Semnătura</v>
      </c>
    </row>
  </sheetData>
  <mergeCells count="56">
    <mergeCell ref="C71:D71"/>
    <mergeCell ref="C72:D72"/>
    <mergeCell ref="C73:D73"/>
    <mergeCell ref="B4:D4"/>
    <mergeCell ref="B5:D5"/>
    <mergeCell ref="B9:C9"/>
    <mergeCell ref="B39:D39"/>
    <mergeCell ref="C75:D75"/>
    <mergeCell ref="B46:C46"/>
    <mergeCell ref="C45:D45"/>
    <mergeCell ref="C48:D48"/>
    <mergeCell ref="C67:D67"/>
    <mergeCell ref="C68:D68"/>
    <mergeCell ref="C49:D49"/>
    <mergeCell ref="C50:D50"/>
    <mergeCell ref="C51:D51"/>
    <mergeCell ref="C52:D52"/>
    <mergeCell ref="C53:D53"/>
    <mergeCell ref="C54:D54"/>
    <mergeCell ref="B1:D1"/>
    <mergeCell ref="B48:B67"/>
    <mergeCell ref="B68:B87"/>
    <mergeCell ref="C55:D55"/>
    <mergeCell ref="C56:D56"/>
    <mergeCell ref="C57:D57"/>
    <mergeCell ref="C58:D58"/>
    <mergeCell ref="C59:D59"/>
    <mergeCell ref="C60:D60"/>
    <mergeCell ref="C65:D65"/>
    <mergeCell ref="C66:D66"/>
    <mergeCell ref="B2:D2"/>
    <mergeCell ref="B41:D41"/>
    <mergeCell ref="B42:D42"/>
    <mergeCell ref="B32:B33"/>
    <mergeCell ref="C8:D8"/>
    <mergeCell ref="B88:B89"/>
    <mergeCell ref="C88:D89"/>
    <mergeCell ref="C87:D87"/>
    <mergeCell ref="C85:D85"/>
    <mergeCell ref="C86:D86"/>
    <mergeCell ref="C82:D82"/>
    <mergeCell ref="C83:D83"/>
    <mergeCell ref="C84:D84"/>
    <mergeCell ref="C61:D61"/>
    <mergeCell ref="C62:D62"/>
    <mergeCell ref="C63:D63"/>
    <mergeCell ref="C64:D64"/>
    <mergeCell ref="C81:D81"/>
    <mergeCell ref="C76:D76"/>
    <mergeCell ref="C77:D77"/>
    <mergeCell ref="C78:D78"/>
    <mergeCell ref="C79:D79"/>
    <mergeCell ref="C80:D80"/>
    <mergeCell ref="C74:D74"/>
    <mergeCell ref="C69:D69"/>
    <mergeCell ref="C70:D70"/>
  </mergeCells>
  <hyperlinks>
    <hyperlink ref="B1:D1" r:id="rId1" display="Instrucțiuni de completare : heiprofu.ro" xr:uid="{5D0DB801-926E-454C-861E-891EFAC861AC}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 Profu</dc:creator>
  <cp:lastModifiedBy>Profu'</cp:lastModifiedBy>
  <cp:lastPrinted>2025-05-24T04:21:43Z</cp:lastPrinted>
  <dcterms:created xsi:type="dcterms:W3CDTF">2021-05-14T03:45:05Z</dcterms:created>
  <dcterms:modified xsi:type="dcterms:W3CDTF">2026-05-22T02:54:52Z</dcterms:modified>
</cp:coreProperties>
</file>